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1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'BS'!$A$1:$F$54</definedName>
    <definedName name="_xlnm.Print_Area" localSheetId="3">'CFS'!$A$1:$D$53</definedName>
    <definedName name="_xlnm.Print_Area" localSheetId="2">'IS'!$A$1:$G$41</definedName>
    <definedName name="_xlnm.Print_Area" localSheetId="1">'SOCE'!$A$1:$G$44</definedName>
  </definedNames>
  <calcPr fullCalcOnLoad="1"/>
</workbook>
</file>

<file path=xl/sharedStrings.xml><?xml version="1.0" encoding="utf-8"?>
<sst xmlns="http://schemas.openxmlformats.org/spreadsheetml/2006/main" count="219" uniqueCount="153">
  <si>
    <t>ADVANCED PACKAGING TECHNOLOGY (M) BHD (82982-K)</t>
  </si>
  <si>
    <t>(INCORPORATED IN MALAYSIA)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</si>
  <si>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</si>
  <si>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</si>
  <si>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</si>
  <si>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</si>
  <si>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</si>
  <si>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</si>
  <si>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</si>
  <si>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</si>
  <si>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</si>
  <si>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</si>
  <si>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Trade payables</t>
  </si>
  <si>
    <t xml:space="preserve">  Amount due to directors</t>
  </si>
  <si>
    <t xml:space="preserve">  Other payables and accruals</t>
  </si>
  <si>
    <t xml:space="preserve">  Deferred taxation</t>
  </si>
  <si>
    <t xml:space="preserve">  Provision for staff gratuity</t>
  </si>
  <si>
    <t>Share capital</t>
  </si>
  <si>
    <t>Retained profits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</si>
  <si>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</si>
  <si>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</si>
  <si>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</si>
  <si>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</si>
  <si>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</si>
  <si>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</si>
  <si>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</si>
  <si>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</si>
  <si>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Net profit for the year</t>
  </si>
  <si>
    <t>Currency translation differences</t>
  </si>
  <si>
    <t>Net profit for the period</t>
  </si>
  <si>
    <t>(The Condensed Consolidated Statement Of Changes In Equity should be read in conjunction with</t>
  </si>
  <si>
    <t xml:space="preserve"> (INCORPORATED IN MALAYSIA)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</si>
  <si>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</si>
  <si>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</si>
  <si>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</si>
  <si>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</si>
  <si>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</si>
  <si>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</si>
  <si>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</si>
  <si>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</si>
  <si>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</si>
  <si>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</si>
  <si>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</si>
  <si>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</si>
  <si>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</si>
  <si>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</si>
  <si>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</si>
  <si>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</si>
  <si>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</si>
  <si>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</si>
  <si>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CONDENSED CONSOLIDATED CASH FLOW STATEMENT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</si>
  <si>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</si>
  <si>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</si>
  <si>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</si>
  <si>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</si>
  <si>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</si>
  <si>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</si>
  <si>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</si>
  <si>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</si>
  <si>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</si>
  <si>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</si>
  <si>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</si>
  <si>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</si>
  <si>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</si>
  <si>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</si>
  <si>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</si>
  <si>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</si>
  <si>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</si>
  <si>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</si>
  <si>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</si>
  <si>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</si>
  <si>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</si>
  <si>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</si>
  <si>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</si>
  <si>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</si>
  <si>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</si>
  <si>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</si>
  <si>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>Tax refund</t>
  </si>
  <si>
    <t>Cash flows generated from/(used in) investing activities</t>
  </si>
  <si>
    <t xml:space="preserve">Dividend paid </t>
  </si>
  <si>
    <t>Operating profits</t>
  </si>
  <si>
    <t xml:space="preserve">  Tax payable</t>
  </si>
  <si>
    <t>Cash and cash equivalents at end of the period</t>
  </si>
  <si>
    <t>ASSETS</t>
  </si>
  <si>
    <t>Non-current assets</t>
  </si>
  <si>
    <t>Other investments</t>
  </si>
  <si>
    <t>Prepaid lease payment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</si>
  <si>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</si>
  <si>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</si>
  <si>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</si>
  <si>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</si>
  <si>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</si>
  <si>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</si>
  <si>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</si>
  <si>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</si>
  <si>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</si>
  <si>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</si>
  <si>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</si>
  <si>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Lease rental</t>
  </si>
  <si>
    <t>Investment income</t>
  </si>
  <si>
    <t>Other Investment</t>
  </si>
  <si>
    <t xml:space="preserve">Investment income </t>
  </si>
  <si>
    <t>Basic earnings / (loss) per share (sen)</t>
  </si>
  <si>
    <t xml:space="preserve">Net Profit / (loss) for the period </t>
  </si>
  <si>
    <t xml:space="preserve">  Cash and cash equivalents</t>
  </si>
  <si>
    <t>Property Plant and equipment written off</t>
  </si>
  <si>
    <t>Capital refund from investment in joint venture</t>
  </si>
  <si>
    <t>Allowance for doubtful debts</t>
  </si>
  <si>
    <t xml:space="preserve">Investment in Jointly controlled entity </t>
  </si>
  <si>
    <t>30.06.2009</t>
  </si>
  <si>
    <t>Treasury shares</t>
  </si>
  <si>
    <t>Balance as at 01.01.2008</t>
  </si>
  <si>
    <t>Balance as at 31.12.2008</t>
  </si>
  <si>
    <t>Balance as at 31.06.2009</t>
  </si>
  <si>
    <t xml:space="preserve">Treasury </t>
  </si>
  <si>
    <t>shares</t>
  </si>
  <si>
    <t>Share buyback</t>
  </si>
  <si>
    <t xml:space="preserve">  Assets of disposal group</t>
  </si>
  <si>
    <t xml:space="preserve">    classified as discountinued operation</t>
  </si>
  <si>
    <t>AS AT 30. 06.2010</t>
  </si>
  <si>
    <t>31.12.2009</t>
  </si>
  <si>
    <t>Amount due from a jointly controlled entity</t>
  </si>
  <si>
    <t>(The Condensed Consolidated Statement of Financial Position (formerly known as Balance Sheet) should be</t>
  </si>
  <si>
    <t>read in conjunction with the Annual Financial Report for the year ended 31.12.2009)</t>
  </si>
  <si>
    <t>30.06.2010</t>
  </si>
  <si>
    <t>Total non current assets</t>
  </si>
  <si>
    <t>Total current assets</t>
  </si>
  <si>
    <t>CONDENSED CONSOLIDATED STATEMENT OF COMPREHENSIVE INCOME</t>
  </si>
  <si>
    <t>FOR THE SECOND QUARTER ENDED 30.06.2010</t>
  </si>
  <si>
    <t xml:space="preserve">     the Annual  Financial Report for the year ended 31.12.2009)</t>
  </si>
  <si>
    <t>(The figures for the period ended 30.06.2010 have not been audited)</t>
  </si>
  <si>
    <r>
      <t>Employee Benefits (</t>
    </r>
    <r>
      <rPr>
        <sz val="9"/>
        <color indexed="8"/>
        <rFont val="Arial"/>
        <family val="2"/>
      </rPr>
      <t>inclusive of Directors' remuneration)</t>
    </r>
  </si>
  <si>
    <t>Gain/(loss) on winding up of a subsidiary</t>
  </si>
  <si>
    <t xml:space="preserve">(Impairment loss of investment in jointly controlled entity)/ </t>
  </si>
  <si>
    <t>Impairment no longer required</t>
  </si>
  <si>
    <t>Share of loss in jointly controlled entity</t>
  </si>
  <si>
    <t>Other Comprehensive income, net of tax</t>
  </si>
  <si>
    <t>Total Comprehensive Income for the period</t>
  </si>
  <si>
    <t>(The Condensed Consolidated Statement of Comprehensive Income should be read in conjunction with the Annual</t>
  </si>
  <si>
    <t>Reversal of allowance for doubtful debts</t>
  </si>
  <si>
    <t>Bad debts w/f</t>
  </si>
  <si>
    <t>Balance as at 01.01.2009</t>
  </si>
  <si>
    <t>Realisation of translation reserve</t>
  </si>
  <si>
    <t>Purchase of treasury  shares</t>
  </si>
  <si>
    <t>Balance as at 31.12.2009</t>
  </si>
  <si>
    <t>Balance as at 30.06.2010</t>
  </si>
  <si>
    <t>CONDENSED CONSOLIDATED STATEMENT OF FINANCIAL POSITION</t>
  </si>
  <si>
    <t xml:space="preserve">     Financial Report for the year ended 31.12.2009)</t>
  </si>
  <si>
    <t xml:space="preserve">Dividend </t>
  </si>
  <si>
    <t>Dividend</t>
  </si>
  <si>
    <t xml:space="preserve">  Dividend payable</t>
  </si>
  <si>
    <t>Dividend (Note B12)</t>
  </si>
  <si>
    <t>Dividend paid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</si>
</sst>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dd\-mmm\-yy_)"/>
    <numFmt numFmtId="181" formatCode="0_)"/>
    <numFmt numFmtId="182" formatCode="0.0000_)"/>
    <numFmt numFmtId="183" formatCode="#,##0.0000_);\(#,##0.0000\)"/>
    <numFmt numFmtId="184" formatCode="0.00_);\(0.00\)"/>
    <numFmt numFmtId="185" formatCode="[$-409]dddd\,\ mmmm\ dd\,\ yyyy"/>
    <numFmt numFmtId="186" formatCode="[$-409]h:mm:ss\ AM/PM"/>
    <numFmt numFmtId="187" formatCode="[$-F400]h:mm:ss\ AM/PM"/>
    <numFmt numFmtId="188" formatCode="[$-409]d\-mmm\-yy;@"/>
    <numFmt numFmtId="189" formatCode="#,##0.0_);\(#,##0.0\)"/>
    <numFmt numFmtId="190" formatCode="#,##0.000_);\(#,##0.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0.0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_(* #,##0.00000_);_(* \(#,##0.00000\);_(* &quot;-&quot;_);_(@_)"/>
    <numFmt numFmtId="201" formatCode="_(* #,##0.000000_);_(* \(#,##0.000000\);_(* &quot;-&quot;_);_(@_)"/>
    <numFmt numFmtId="202" formatCode="#,##0.00000_);\(#,##0.00000\)"/>
    <numFmt numFmtId="203" formatCode="#,##0.000000_);\(#,##0.000000\)"/>
    <numFmt numFmtId="204" formatCode="_(* #,##0.0_);_(* \(#,##0.0\);_(* &quot;-&quot;?_);_(@_)"/>
    <numFmt numFmtId="205" formatCode="_(* #,##0.00000_);_(* \(#,##0.00000\);_(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??_);_(@_)"/>
    <numFmt numFmtId="211" formatCode="_(* #,##0.000000_);_(* \(#,##0.000000\);_(* &quot;-&quot;??_);_(@_)"/>
    <numFmt numFmtId="212" formatCode="_(* #,##0.0000000_);_(* \(#,##0.0000000\);_(* &quot;-&quot;??_);_(@_)"/>
    <numFmt numFmtId="213" formatCode="_(* #,##0.00000000_);_(* \(#,##0.00000000\);_(* &quot;-&quot;??_);_(@_)"/>
    <numFmt numFmtId="214" formatCode="_(* #,##0.000000000_);_(* \(#,##0.000000000\);_(* &quot;-&quot;??_);_(@_)"/>
    <numFmt numFmtId="215" formatCode="_(* #,##0.0000000000_);_(* \(#,##0.0000000000\);_(* &quot;-&quot;??_);_(@_)"/>
    <numFmt numFmtId="216" formatCode="_(* #,##0.00000000000_);_(* \(#,##0.00000000000\);_(* &quot;-&quot;??_);_(@_)"/>
  </numFmts>
  <fonts count="14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9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171" fontId="6" fillId="0" borderId="0" xfId="0" applyNumberFormat="1" applyFont="1" applyAlignment="1">
      <alignment/>
    </xf>
    <xf numFmtId="192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171" fontId="5" fillId="0" borderId="0" xfId="0" applyNumberFormat="1" applyFont="1" applyAlignment="1">
      <alignment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171" fontId="5" fillId="0" borderId="0" xfId="0" applyNumberFormat="1" applyFont="1" applyBorder="1" applyAlignment="1">
      <alignment/>
    </xf>
    <xf numFmtId="37" fontId="5" fillId="0" borderId="0" xfId="0" applyFont="1" applyAlignment="1">
      <alignment horizontal="center"/>
    </xf>
    <xf numFmtId="37" fontId="5" fillId="0" borderId="0" xfId="0" applyFont="1" applyAlignment="1">
      <alignment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171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1" xfId="0" applyNumberFormat="1" applyFont="1" applyBorder="1" applyAlignment="1" applyProtection="1">
      <alignment horizontal="right"/>
      <protection locked="0"/>
    </xf>
    <xf numFmtId="171" fontId="6" fillId="0" borderId="0" xfId="0" applyNumberFormat="1" applyFont="1" applyBorder="1" applyAlignment="1" applyProtection="1">
      <alignment horizontal="right"/>
      <protection locked="0"/>
    </xf>
    <xf numFmtId="37" fontId="6" fillId="0" borderId="0" xfId="0" applyFont="1" applyBorder="1" applyAlignment="1" quotePrefix="1">
      <alignment/>
    </xf>
    <xf numFmtId="37" fontId="6" fillId="0" borderId="0" xfId="0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171" fontId="6" fillId="0" borderId="0" xfId="0" applyNumberFormat="1" applyFont="1" applyAlignment="1" applyProtection="1">
      <alignment horizontal="right"/>
      <protection locked="0"/>
    </xf>
    <xf numFmtId="171" fontId="6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 horizontal="left"/>
      <protection locked="0"/>
    </xf>
    <xf numFmtId="171" fontId="6" fillId="0" borderId="0" xfId="0" applyNumberFormat="1" applyFont="1" applyBorder="1" applyAlignment="1" applyProtection="1">
      <alignment horizontal="lef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171" fontId="6" fillId="0" borderId="0" xfId="0" applyNumberFormat="1" applyFont="1" applyAlignment="1" applyProtection="1">
      <alignment horizontal="left"/>
      <protection/>
    </xf>
    <xf numFmtId="37" fontId="6" fillId="0" borderId="0" xfId="0" applyFont="1" applyAlignment="1" quotePrefix="1">
      <alignment/>
    </xf>
    <xf numFmtId="37" fontId="6" fillId="0" borderId="3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192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>
      <alignment/>
    </xf>
    <xf numFmtId="37" fontId="6" fillId="0" borderId="4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171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 horizontal="left"/>
      <protection locked="0"/>
    </xf>
    <xf numFmtId="37" fontId="6" fillId="0" borderId="5" xfId="0" applyNumberFormat="1" applyFont="1" applyBorder="1" applyAlignment="1" applyProtection="1">
      <alignment horizontal="right"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192" fontId="6" fillId="0" borderId="4" xfId="15" applyNumberFormat="1" applyFont="1" applyBorder="1" applyAlignment="1" applyProtection="1">
      <alignment/>
      <protection locked="0"/>
    </xf>
    <xf numFmtId="171" fontId="6" fillId="0" borderId="0" xfId="0" applyNumberFormat="1" applyFont="1" applyAlignment="1" applyProtection="1">
      <alignment/>
      <protection locked="0"/>
    </xf>
    <xf numFmtId="171" fontId="6" fillId="0" borderId="0" xfId="15" applyFont="1" applyAlignment="1" applyProtection="1">
      <alignment/>
      <protection locked="0"/>
    </xf>
    <xf numFmtId="39" fontId="6" fillId="0" borderId="0" xfId="0" applyNumberFormat="1" applyFont="1" applyAlignment="1">
      <alignment/>
    </xf>
    <xf numFmtId="171" fontId="6" fillId="0" borderId="0" xfId="15" applyFont="1" applyAlignment="1">
      <alignment/>
    </xf>
    <xf numFmtId="192" fontId="6" fillId="0" borderId="0" xfId="0" applyNumberFormat="1" applyFont="1" applyAlignment="1">
      <alignment/>
    </xf>
    <xf numFmtId="37" fontId="9" fillId="0" borderId="0" xfId="0" applyFont="1" applyAlignment="1">
      <alignment/>
    </xf>
    <xf numFmtId="188" fontId="6" fillId="0" borderId="0" xfId="15" applyNumberFormat="1" applyFont="1" applyAlignment="1">
      <alignment/>
    </xf>
    <xf numFmtId="171" fontId="6" fillId="0" borderId="0" xfId="15" applyFont="1" applyBorder="1" applyAlignment="1">
      <alignment horizontal="right"/>
    </xf>
    <xf numFmtId="171" fontId="5" fillId="0" borderId="0" xfId="15" applyFont="1" applyAlignment="1">
      <alignment horizontal="center"/>
    </xf>
    <xf numFmtId="171" fontId="6" fillId="0" borderId="0" xfId="15" applyFont="1" applyAlignment="1">
      <alignment horizontal="center"/>
    </xf>
    <xf numFmtId="169" fontId="5" fillId="0" borderId="0" xfId="15" applyNumberFormat="1" applyFont="1" applyAlignment="1">
      <alignment horizontal="center"/>
    </xf>
    <xf numFmtId="192" fontId="6" fillId="0" borderId="0" xfId="15" applyNumberFormat="1" applyFont="1" applyAlignment="1">
      <alignment/>
    </xf>
    <xf numFmtId="192" fontId="6" fillId="0" borderId="1" xfId="15" applyNumberFormat="1" applyFont="1" applyBorder="1" applyAlignment="1">
      <alignment/>
    </xf>
    <xf numFmtId="169" fontId="6" fillId="0" borderId="0" xfId="15" applyNumberFormat="1" applyFont="1" applyAlignment="1">
      <alignment/>
    </xf>
    <xf numFmtId="169" fontId="6" fillId="0" borderId="4" xfId="15" applyNumberFormat="1" applyFont="1" applyBorder="1" applyAlignment="1">
      <alignment/>
    </xf>
    <xf numFmtId="169" fontId="6" fillId="0" borderId="0" xfId="0" applyNumberFormat="1" applyFont="1" applyAlignment="1">
      <alignment/>
    </xf>
    <xf numFmtId="169" fontId="5" fillId="0" borderId="0" xfId="0" applyNumberFormat="1" applyFont="1" applyAlignment="1" applyProtection="1">
      <alignment horizontal="left"/>
      <protection locked="0"/>
    </xf>
    <xf numFmtId="169" fontId="6" fillId="0" borderId="0" xfId="0" applyNumberFormat="1" applyFont="1" applyAlignment="1" applyProtection="1">
      <alignment horizontal="left"/>
      <protection locked="0"/>
    </xf>
    <xf numFmtId="169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169" fontId="11" fillId="0" borderId="0" xfId="0" applyNumberFormat="1" applyFont="1" applyAlignment="1">
      <alignment/>
    </xf>
    <xf numFmtId="169" fontId="6" fillId="0" borderId="0" xfId="0" applyNumberFormat="1" applyFont="1" applyAlignment="1" quotePrefix="1">
      <alignment/>
    </xf>
    <xf numFmtId="169" fontId="6" fillId="0" borderId="1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69" fontId="6" fillId="0" borderId="4" xfId="0" applyNumberFormat="1" applyFont="1" applyBorder="1" applyAlignment="1">
      <alignment/>
    </xf>
    <xf numFmtId="171" fontId="6" fillId="0" borderId="0" xfId="15" applyFont="1" applyBorder="1" applyAlignment="1">
      <alignment/>
    </xf>
    <xf numFmtId="199" fontId="6" fillId="0" borderId="0" xfId="0" applyNumberFormat="1" applyFont="1" applyBorder="1" applyAlignment="1">
      <alignment/>
    </xf>
    <xf numFmtId="169" fontId="12" fillId="0" borderId="0" xfId="0" applyNumberFormat="1" applyFont="1" applyAlignment="1">
      <alignment/>
    </xf>
    <xf numFmtId="169" fontId="5" fillId="0" borderId="0" xfId="0" applyNumberFormat="1" applyFont="1" applyAlignment="1">
      <alignment horizontal="center"/>
    </xf>
    <xf numFmtId="169" fontId="6" fillId="0" borderId="5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 horizontal="center"/>
    </xf>
    <xf numFmtId="169" fontId="6" fillId="0" borderId="3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97" fontId="6" fillId="0" borderId="0" xfId="0" applyNumberFormat="1" applyFont="1" applyAlignment="1">
      <alignment/>
    </xf>
    <xf numFmtId="171" fontId="6" fillId="0" borderId="3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Fill="1" applyBorder="1" applyAlignment="1" applyProtection="1">
      <alignment horizontal="right"/>
      <protection locked="0"/>
    </xf>
    <xf numFmtId="169" fontId="6" fillId="0" borderId="0" xfId="15" applyNumberFormat="1" applyFont="1" applyBorder="1" applyAlignment="1">
      <alignment/>
    </xf>
    <xf numFmtId="169" fontId="6" fillId="0" borderId="1" xfId="15" applyNumberFormat="1" applyFont="1" applyBorder="1" applyAlignment="1">
      <alignment/>
    </xf>
    <xf numFmtId="169" fontId="6" fillId="0" borderId="7" xfId="15" applyNumberFormat="1" applyFont="1" applyBorder="1" applyAlignment="1">
      <alignment/>
    </xf>
    <xf numFmtId="192" fontId="13" fillId="0" borderId="0" xfId="15" applyNumberFormat="1" applyFont="1" applyBorder="1" applyAlignment="1">
      <alignment/>
    </xf>
    <xf numFmtId="37" fontId="1" fillId="0" borderId="0" xfId="0" applyFont="1" applyFill="1" applyAlignment="1">
      <alignment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5"/>
  <sheetViews>
    <sheetView zoomScaleSheetLayoutView="100" workbookViewId="0" topLeftCell="A1">
      <selection activeCell="A1" sqref="A1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3" customWidth="1"/>
    <col min="5" max="5" width="12.77734375" style="4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146</v>
      </c>
    </row>
    <row r="4" spans="1:7" ht="15" customHeight="1">
      <c r="A4" s="1" t="s">
        <v>119</v>
      </c>
      <c r="C4" s="5" t="s">
        <v>2</v>
      </c>
      <c r="D4" s="6"/>
      <c r="E4" s="5" t="s">
        <v>3</v>
      </c>
      <c r="G4" s="7"/>
    </row>
    <row r="5" spans="1:7" ht="15" customHeight="1">
      <c r="A5" s="1"/>
      <c r="C5" s="8" t="s">
        <v>4</v>
      </c>
      <c r="D5" s="6"/>
      <c r="E5" s="8" t="s">
        <v>4</v>
      </c>
      <c r="G5" s="7"/>
    </row>
    <row r="6" spans="1:5" ht="15" customHeight="1">
      <c r="A6" s="9"/>
      <c r="B6" s="10"/>
      <c r="C6" s="5" t="s">
        <v>124</v>
      </c>
      <c r="D6" s="11"/>
      <c r="E6" s="5" t="s">
        <v>120</v>
      </c>
    </row>
    <row r="7" spans="1:5" ht="15" customHeight="1">
      <c r="A7" s="9" t="s">
        <v>83</v>
      </c>
      <c r="B7" s="10"/>
      <c r="C7" s="12" t="s">
        <v>76</v>
      </c>
      <c r="E7" s="12" t="s">
        <v>76</v>
      </c>
    </row>
    <row r="8" spans="1:5" ht="15" customHeight="1">
      <c r="A8" s="13" t="s">
        <v>84</v>
      </c>
      <c r="C8" s="12"/>
      <c r="E8" s="12"/>
    </row>
    <row r="9" spans="1:6" s="15" customFormat="1" ht="15" customHeight="1">
      <c r="A9" s="14" t="s">
        <v>5</v>
      </c>
      <c r="C9" s="15">
        <v>12883</v>
      </c>
      <c r="D9" s="16"/>
      <c r="E9" s="15">
        <v>13633</v>
      </c>
      <c r="F9" s="17" t="s">
        <v>6</v>
      </c>
    </row>
    <row r="10" spans="1:6" s="15" customFormat="1" ht="15" customHeight="1">
      <c r="A10" s="14" t="s">
        <v>85</v>
      </c>
      <c r="C10" s="15">
        <v>5000</v>
      </c>
      <c r="D10" s="16"/>
      <c r="E10" s="15">
        <v>5000</v>
      </c>
      <c r="F10" s="17"/>
    </row>
    <row r="11" spans="1:6" s="15" customFormat="1" ht="15" customHeight="1">
      <c r="A11" s="14" t="s">
        <v>86</v>
      </c>
      <c r="C11" s="15">
        <v>552</v>
      </c>
      <c r="D11" s="16"/>
      <c r="E11" s="15">
        <v>556</v>
      </c>
      <c r="F11" s="17"/>
    </row>
    <row r="12" spans="1:7" s="15" customFormat="1" ht="15" customHeight="1">
      <c r="A12" s="15" t="s">
        <v>121</v>
      </c>
      <c r="C12" s="15">
        <v>137</v>
      </c>
      <c r="D12" s="19"/>
      <c r="E12" s="15">
        <v>137</v>
      </c>
      <c r="F12" s="14"/>
      <c r="G12" s="20"/>
    </row>
    <row r="13" spans="1:6" ht="18" customHeight="1">
      <c r="A13" s="14" t="s">
        <v>108</v>
      </c>
      <c r="C13" s="18">
        <v>670</v>
      </c>
      <c r="D13" s="23"/>
      <c r="E13" s="18">
        <v>670</v>
      </c>
      <c r="F13" s="21"/>
    </row>
    <row r="14" spans="1:6" ht="15" customHeight="1">
      <c r="A14" s="1" t="s">
        <v>125</v>
      </c>
      <c r="C14" s="22">
        <f>SUM(C9:C13)</f>
        <v>19242</v>
      </c>
      <c r="D14" s="24"/>
      <c r="E14" s="22">
        <f>SUM(E9:E13)</f>
        <v>19996</v>
      </c>
      <c r="F14" s="21"/>
    </row>
    <row r="15" spans="4:11" ht="15" customHeight="1">
      <c r="D15" s="26"/>
      <c r="E15" s="22"/>
      <c r="F15" s="15"/>
      <c r="K15" s="2" t="s">
        <v>7</v>
      </c>
    </row>
    <row r="16" spans="1:6" ht="15" customHeight="1">
      <c r="A16" s="1" t="s">
        <v>87</v>
      </c>
      <c r="C16" s="25"/>
      <c r="D16" s="28" t="e">
        <v>#VALUE!</v>
      </c>
      <c r="E16" s="25"/>
      <c r="F16" s="21" t="s">
        <v>7</v>
      </c>
    </row>
    <row r="17" spans="1:6" ht="15" customHeight="1">
      <c r="A17" s="21" t="s">
        <v>8</v>
      </c>
      <c r="C17" s="40">
        <v>4615</v>
      </c>
      <c r="D17" s="28" t="s">
        <v>7</v>
      </c>
      <c r="E17" s="40">
        <v>4499</v>
      </c>
      <c r="F17" s="21" t="s">
        <v>7</v>
      </c>
    </row>
    <row r="18" spans="1:7" ht="15" customHeight="1">
      <c r="A18" s="21" t="s">
        <v>9</v>
      </c>
      <c r="C18" s="27">
        <v>5707</v>
      </c>
      <c r="D18" s="28" t="s">
        <v>7</v>
      </c>
      <c r="E18" s="27">
        <v>5540</v>
      </c>
      <c r="F18" s="21" t="s">
        <v>7</v>
      </c>
      <c r="G18" s="29"/>
    </row>
    <row r="19" spans="1:6" ht="15" customHeight="1">
      <c r="A19" s="21" t="s">
        <v>10</v>
      </c>
      <c r="C19" s="27">
        <v>526</v>
      </c>
      <c r="D19" s="28" t="s">
        <v>7</v>
      </c>
      <c r="E19" s="27">
        <f>578-29</f>
        <v>549</v>
      </c>
      <c r="F19" s="21" t="s">
        <v>7</v>
      </c>
    </row>
    <row r="20" spans="1:6" ht="15" customHeight="1">
      <c r="A20" s="21" t="s">
        <v>11</v>
      </c>
      <c r="C20" s="27">
        <v>24000</v>
      </c>
      <c r="D20" s="28"/>
      <c r="E20" s="27">
        <v>22000</v>
      </c>
      <c r="F20" s="21"/>
    </row>
    <row r="21" spans="1:6" ht="15" customHeight="1">
      <c r="A21" s="21" t="s">
        <v>104</v>
      </c>
      <c r="C21" s="27">
        <v>3060</v>
      </c>
      <c r="D21" s="28"/>
      <c r="E21" s="27">
        <v>2642</v>
      </c>
      <c r="F21" s="21"/>
    </row>
    <row r="22" spans="1:6" ht="15" customHeight="1">
      <c r="A22" s="21" t="s">
        <v>117</v>
      </c>
      <c r="C22" s="27"/>
      <c r="D22" s="28" t="s">
        <v>7</v>
      </c>
      <c r="E22" s="81"/>
      <c r="F22" s="21" t="s">
        <v>7</v>
      </c>
    </row>
    <row r="23" spans="1:5" s="15" customFormat="1" ht="18" customHeight="1">
      <c r="A23" s="2" t="s">
        <v>118</v>
      </c>
      <c r="B23" s="2"/>
      <c r="C23" s="30">
        <v>0</v>
      </c>
      <c r="D23" s="16"/>
      <c r="E23" s="80">
        <v>0</v>
      </c>
    </row>
    <row r="24" spans="1:5" s="15" customFormat="1" ht="19.5" customHeight="1">
      <c r="A24" s="1" t="s">
        <v>126</v>
      </c>
      <c r="C24" s="31">
        <f>SUM(C17:C23)</f>
        <v>37908</v>
      </c>
      <c r="D24" s="16"/>
      <c r="E24" s="31">
        <f>SUM(E17:E23)</f>
        <v>35230</v>
      </c>
    </row>
    <row r="25" spans="1:5" s="15" customFormat="1" ht="15" customHeight="1" thickBot="1">
      <c r="A25" s="33" t="s">
        <v>88</v>
      </c>
      <c r="C25" s="34">
        <f>+C24+C14</f>
        <v>57150</v>
      </c>
      <c r="D25" s="16"/>
      <c r="E25" s="34">
        <f>+E24+E14</f>
        <v>55226</v>
      </c>
    </row>
    <row r="26" spans="3:5" s="15" customFormat="1" ht="15" customHeight="1" thickTop="1">
      <c r="C26" s="35"/>
      <c r="D26" s="16"/>
      <c r="E26" s="35"/>
    </row>
    <row r="27" ht="15" customHeight="1">
      <c r="E27" s="35"/>
    </row>
    <row r="28" spans="4:5" s="15" customFormat="1" ht="15" customHeight="1">
      <c r="D28" s="16"/>
      <c r="E28" s="36"/>
    </row>
    <row r="29" spans="1:5" s="15" customFormat="1" ht="15" customHeight="1">
      <c r="A29" s="9" t="s">
        <v>89</v>
      </c>
      <c r="B29" s="21" t="s">
        <v>6</v>
      </c>
      <c r="C29" s="36"/>
      <c r="D29" s="16"/>
      <c r="E29" s="36"/>
    </row>
    <row r="30" spans="1:7" s="15" customFormat="1" ht="15" customHeight="1">
      <c r="A30" s="14" t="s">
        <v>17</v>
      </c>
      <c r="C30" s="37">
        <v>41008</v>
      </c>
      <c r="D30" s="38">
        <v>0</v>
      </c>
      <c r="E30" s="37">
        <v>41008</v>
      </c>
      <c r="G30" s="20"/>
    </row>
    <row r="31" spans="1:5" s="15" customFormat="1" ht="18" customHeight="1">
      <c r="A31" s="14" t="s">
        <v>110</v>
      </c>
      <c r="C31" s="37">
        <v>-1126</v>
      </c>
      <c r="D31" s="16"/>
      <c r="E31" s="37">
        <v>-1121</v>
      </c>
    </row>
    <row r="32" spans="1:5" s="15" customFormat="1" ht="15" customHeight="1">
      <c r="A32" s="14" t="s">
        <v>18</v>
      </c>
      <c r="C32" s="18">
        <v>9464</v>
      </c>
      <c r="D32" s="16"/>
      <c r="E32" s="18">
        <v>9680</v>
      </c>
    </row>
    <row r="33" spans="1:5" ht="15" customHeight="1">
      <c r="A33" s="39" t="s">
        <v>90</v>
      </c>
      <c r="B33" s="15"/>
      <c r="C33" s="31">
        <f>+C32+C31+C30</f>
        <v>49346</v>
      </c>
      <c r="E33" s="31">
        <f>SUM(E30:E32)</f>
        <v>49567</v>
      </c>
    </row>
    <row r="34" spans="1:5" ht="15" customHeight="1">
      <c r="A34" s="15"/>
      <c r="B34" s="15"/>
      <c r="C34" s="35"/>
      <c r="E34" s="35"/>
    </row>
    <row r="35" spans="1:5" ht="15" customHeight="1">
      <c r="A35" s="13" t="s">
        <v>91</v>
      </c>
      <c r="B35" s="21"/>
      <c r="C35" s="31"/>
      <c r="E35" s="31"/>
    </row>
    <row r="36" spans="1:5" ht="18" customHeight="1">
      <c r="A36" s="21" t="s">
        <v>15</v>
      </c>
      <c r="C36" s="40">
        <v>1499</v>
      </c>
      <c r="E36" s="40">
        <v>1506</v>
      </c>
    </row>
    <row r="37" spans="1:5" s="15" customFormat="1" ht="15" customHeight="1">
      <c r="A37" s="21" t="s">
        <v>16</v>
      </c>
      <c r="B37" s="2"/>
      <c r="C37" s="30">
        <v>1294</v>
      </c>
      <c r="D37" s="16"/>
      <c r="E37" s="30">
        <v>1265</v>
      </c>
    </row>
    <row r="38" spans="1:5" s="15" customFormat="1" ht="15" customHeight="1">
      <c r="A38" s="13" t="s">
        <v>92</v>
      </c>
      <c r="B38" s="21"/>
      <c r="C38" s="32">
        <f>+C37+C36</f>
        <v>2793</v>
      </c>
      <c r="D38" s="16"/>
      <c r="E38" s="32">
        <f>+E37+E36</f>
        <v>2771</v>
      </c>
    </row>
    <row r="39" spans="1:6" ht="15" customHeight="1">
      <c r="A39" s="15"/>
      <c r="B39" s="15"/>
      <c r="C39" s="35"/>
      <c r="D39" s="28" t="s">
        <v>7</v>
      </c>
      <c r="E39" s="35"/>
      <c r="F39" s="21" t="s">
        <v>7</v>
      </c>
    </row>
    <row r="40" spans="1:6" ht="15" customHeight="1">
      <c r="A40" s="39" t="s">
        <v>93</v>
      </c>
      <c r="B40" s="15"/>
      <c r="C40" s="25"/>
      <c r="D40" s="28" t="s">
        <v>7</v>
      </c>
      <c r="E40" s="25"/>
      <c r="F40" s="21" t="s">
        <v>7</v>
      </c>
    </row>
    <row r="41" spans="1:6" ht="15" customHeight="1">
      <c r="A41" s="21" t="s">
        <v>12</v>
      </c>
      <c r="C41" s="27">
        <v>2014</v>
      </c>
      <c r="D41" s="28" t="s">
        <v>7</v>
      </c>
      <c r="E41" s="27">
        <v>1741</v>
      </c>
      <c r="F41" s="21" t="s">
        <v>7</v>
      </c>
    </row>
    <row r="42" spans="1:6" ht="15" customHeight="1">
      <c r="A42" s="21" t="s">
        <v>13</v>
      </c>
      <c r="C42" s="27">
        <v>162</v>
      </c>
      <c r="D42" s="28" t="s">
        <v>7</v>
      </c>
      <c r="E42" s="27">
        <v>108</v>
      </c>
      <c r="F42" s="21" t="s">
        <v>7</v>
      </c>
    </row>
    <row r="43" spans="1:5" s="15" customFormat="1" ht="18" customHeight="1">
      <c r="A43" s="21" t="s">
        <v>14</v>
      </c>
      <c r="B43" s="2"/>
      <c r="C43" s="27">
        <v>746</v>
      </c>
      <c r="D43" s="16"/>
      <c r="E43" s="27">
        <v>1039</v>
      </c>
    </row>
    <row r="44" spans="1:5" s="15" customFormat="1" ht="18" customHeight="1">
      <c r="A44" s="21" t="s">
        <v>150</v>
      </c>
      <c r="B44" s="2"/>
      <c r="C44" s="27">
        <v>2066</v>
      </c>
      <c r="D44" s="16"/>
      <c r="E44" s="27">
        <v>0</v>
      </c>
    </row>
    <row r="45" spans="1:5" s="15" customFormat="1" ht="18" customHeight="1">
      <c r="A45" s="21" t="s">
        <v>81</v>
      </c>
      <c r="B45" s="2"/>
      <c r="C45" s="30">
        <v>23</v>
      </c>
      <c r="D45" s="16"/>
      <c r="E45" s="80">
        <v>0</v>
      </c>
    </row>
    <row r="46" spans="1:5" ht="19.5" customHeight="1">
      <c r="A46" s="39" t="s">
        <v>95</v>
      </c>
      <c r="B46" s="14" t="s">
        <v>6</v>
      </c>
      <c r="C46" s="41">
        <f>SUM(C41:C45)</f>
        <v>5011</v>
      </c>
      <c r="D46" s="43" t="e">
        <f>+#REF!-#REF!</f>
        <v>#REF!</v>
      </c>
      <c r="E46" s="41">
        <f>SUM(E41:E45)</f>
        <v>2888</v>
      </c>
    </row>
    <row r="47" spans="1:5" ht="15" customHeight="1">
      <c r="A47" s="1" t="s">
        <v>96</v>
      </c>
      <c r="B47" s="14" t="s">
        <v>6</v>
      </c>
      <c r="C47" s="31">
        <f>+C46+C38</f>
        <v>7804</v>
      </c>
      <c r="D47" s="43"/>
      <c r="E47" s="31">
        <f>+E46+E38</f>
        <v>5659</v>
      </c>
    </row>
    <row r="48" spans="1:5" ht="15" customHeight="1" thickBot="1">
      <c r="A48" s="1" t="s">
        <v>94</v>
      </c>
      <c r="C48" s="42">
        <f>+C47+C33</f>
        <v>57150</v>
      </c>
      <c r="E48" s="42">
        <f>+E47+E33</f>
        <v>55226</v>
      </c>
    </row>
    <row r="49" spans="1:5" ht="15" customHeight="1" thickTop="1">
      <c r="A49" s="9"/>
      <c r="C49" s="44"/>
      <c r="E49" s="44"/>
    </row>
    <row r="50" spans="1:5" ht="15" customHeight="1">
      <c r="A50" s="2" t="s">
        <v>97</v>
      </c>
      <c r="C50" s="45">
        <f>+C33/39349</f>
        <v>1.2540598236295712</v>
      </c>
      <c r="E50" s="45">
        <f>+E33/39358.5</f>
        <v>1.2593721813585375</v>
      </c>
    </row>
    <row r="51" ht="15" customHeight="1">
      <c r="E51" s="47"/>
    </row>
    <row r="52" spans="1:5" ht="15" customHeight="1">
      <c r="A52" s="48" t="s">
        <v>122</v>
      </c>
      <c r="E52" s="47"/>
    </row>
    <row r="53" spans="1:5" ht="15" customHeight="1">
      <c r="A53" s="48" t="s">
        <v>123</v>
      </c>
      <c r="E53" s="47"/>
    </row>
    <row r="54" ht="15" customHeight="1">
      <c r="E54" s="47"/>
    </row>
    <row r="55" spans="3:5" ht="15" customHeight="1">
      <c r="C55" s="85"/>
      <c r="E55" s="47"/>
    </row>
  </sheetData>
  <conditionalFormatting sqref="C13 D46:D47 C48:C49 E48:E49 E13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600" verticalDpi="600" orientation="portrait" paperSize="9" r:id="rId1"/>
  <headerFooter alignWithMargins="0">
    <oddFooter>&amp;RPage  1
</oddFoot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4"/>
  <sheetViews>
    <sheetView tabSelected="1" view="pageBreakPreview" zoomScaleSheetLayoutView="100" workbookViewId="0" topLeftCell="A16">
      <selection activeCell="A17" sqref="A17"/>
    </sheetView>
  </sheetViews>
  <sheetFormatPr defaultColWidth="8.88671875" defaultRowHeight="18" customHeight="1"/>
  <cols>
    <col min="1" max="1" width="30.77734375" style="2" customWidth="1"/>
    <col min="2" max="2" width="1.33203125" style="2" customWidth="1"/>
    <col min="3" max="3" width="9.6640625" style="58" customWidth="1"/>
    <col min="4" max="4" width="9.21484375" style="58" customWidth="1"/>
    <col min="5" max="5" width="9.6640625" style="54" customWidth="1"/>
    <col min="6" max="6" width="8.88671875" style="54" customWidth="1"/>
    <col min="7" max="8" width="10.77734375" style="2" customWidth="1"/>
    <col min="9" max="16384" width="8.88671875" style="2" customWidth="1"/>
  </cols>
  <sheetData>
    <row r="1" spans="1:6" ht="18" customHeight="1">
      <c r="A1" s="1" t="s">
        <v>0</v>
      </c>
      <c r="B1" s="1"/>
      <c r="C1" s="46"/>
      <c r="D1" s="46"/>
      <c r="E1" s="46"/>
      <c r="F1" s="49"/>
    </row>
    <row r="2" spans="1:6" ht="18" customHeight="1">
      <c r="A2" s="1" t="s">
        <v>1</v>
      </c>
      <c r="B2" s="21"/>
      <c r="C2" s="46"/>
      <c r="D2" s="46"/>
      <c r="E2" s="46"/>
      <c r="F2" s="50"/>
    </row>
    <row r="3" spans="1:6" ht="18" customHeight="1">
      <c r="A3" s="13" t="s">
        <v>19</v>
      </c>
      <c r="B3" s="13"/>
      <c r="C3" s="46"/>
      <c r="D3" s="46"/>
      <c r="E3" s="46"/>
      <c r="F3" s="46"/>
    </row>
    <row r="4" spans="1:6" ht="18" customHeight="1">
      <c r="A4" s="13" t="s">
        <v>128</v>
      </c>
      <c r="B4" s="13"/>
      <c r="C4" s="46"/>
      <c r="D4" s="46"/>
      <c r="E4" s="46"/>
      <c r="F4" s="46"/>
    </row>
    <row r="5" spans="1:6" ht="18" customHeight="1">
      <c r="A5" s="13" t="s">
        <v>130</v>
      </c>
      <c r="B5" s="13"/>
      <c r="C5" s="46"/>
      <c r="D5" s="46"/>
      <c r="E5" s="46"/>
      <c r="F5" s="46"/>
    </row>
    <row r="6" spans="1:6" ht="18" customHeight="1">
      <c r="A6" s="13"/>
      <c r="B6" s="13"/>
      <c r="C6" s="46"/>
      <c r="D6" s="46"/>
      <c r="E6" s="46"/>
      <c r="F6" s="46"/>
    </row>
    <row r="7" spans="3:7" ht="18" customHeight="1">
      <c r="C7" s="51" t="s">
        <v>20</v>
      </c>
      <c r="D7" s="51" t="s">
        <v>21</v>
      </c>
      <c r="E7" s="51" t="s">
        <v>114</v>
      </c>
      <c r="F7" s="51" t="s">
        <v>22</v>
      </c>
      <c r="G7" s="52"/>
    </row>
    <row r="8" spans="3:7" ht="18" customHeight="1">
      <c r="C8" s="51" t="s">
        <v>23</v>
      </c>
      <c r="D8" s="51" t="s">
        <v>24</v>
      </c>
      <c r="E8" s="51" t="s">
        <v>115</v>
      </c>
      <c r="F8" s="51" t="s">
        <v>25</v>
      </c>
      <c r="G8" s="51" t="s">
        <v>26</v>
      </c>
    </row>
    <row r="9" spans="3:7" ht="18" customHeight="1">
      <c r="C9" s="53" t="s">
        <v>76</v>
      </c>
      <c r="D9" s="53" t="s">
        <v>76</v>
      </c>
      <c r="E9" s="53" t="s">
        <v>76</v>
      </c>
      <c r="F9" s="53" t="s">
        <v>76</v>
      </c>
      <c r="G9" s="53" t="s">
        <v>76</v>
      </c>
    </row>
    <row r="10" spans="3:6" ht="18" customHeight="1">
      <c r="C10" s="46"/>
      <c r="D10" s="46"/>
      <c r="E10" s="46"/>
      <c r="F10" s="46"/>
    </row>
    <row r="11" spans="1:7" ht="18" customHeight="1">
      <c r="A11" s="2" t="s">
        <v>141</v>
      </c>
      <c r="C11" s="56">
        <v>41008</v>
      </c>
      <c r="D11" s="56">
        <v>5</v>
      </c>
      <c r="E11" s="54">
        <v>-1112</v>
      </c>
      <c r="F11" s="56">
        <v>10992</v>
      </c>
      <c r="G11" s="54">
        <f>SUM(C11:F11)</f>
        <v>50893</v>
      </c>
    </row>
    <row r="12" spans="1:7" ht="18" customHeight="1">
      <c r="A12" s="2" t="s">
        <v>28</v>
      </c>
      <c r="C12" s="54">
        <v>0</v>
      </c>
      <c r="D12" s="54">
        <v>0.132</v>
      </c>
      <c r="E12" s="54">
        <v>0</v>
      </c>
      <c r="F12" s="54">
        <v>0</v>
      </c>
      <c r="G12" s="54">
        <f>+C12+D12+F12+E12</f>
        <v>0.132</v>
      </c>
    </row>
    <row r="13" spans="1:7" ht="18" customHeight="1">
      <c r="A13" s="2" t="s">
        <v>142</v>
      </c>
      <c r="C13" s="54">
        <v>0</v>
      </c>
      <c r="D13" s="54">
        <v>-5</v>
      </c>
      <c r="E13" s="54">
        <v>0</v>
      </c>
      <c r="G13" s="54">
        <f>+C13+D13+F13+E13</f>
        <v>-5</v>
      </c>
    </row>
    <row r="14" spans="1:7" ht="18" customHeight="1">
      <c r="A14" s="86" t="s">
        <v>143</v>
      </c>
      <c r="C14" s="54">
        <v>0</v>
      </c>
      <c r="D14" s="54">
        <v>0</v>
      </c>
      <c r="E14" s="54">
        <v>-9</v>
      </c>
      <c r="F14" s="54">
        <v>0</v>
      </c>
      <c r="G14" s="54">
        <f>+C14+D14+F14+E14</f>
        <v>-9</v>
      </c>
    </row>
    <row r="15" spans="1:7" ht="18" customHeight="1">
      <c r="A15" s="2" t="s">
        <v>27</v>
      </c>
      <c r="C15" s="54">
        <v>0</v>
      </c>
      <c r="D15" s="54">
        <v>0</v>
      </c>
      <c r="E15" s="54">
        <v>0</v>
      </c>
      <c r="F15" s="54">
        <v>459</v>
      </c>
      <c r="G15" s="54">
        <f>+C15+D15+F15+E15</f>
        <v>459</v>
      </c>
    </row>
    <row r="16" spans="1:7" ht="18" customHeight="1">
      <c r="A16" s="2" t="s">
        <v>152</v>
      </c>
      <c r="C16" s="55">
        <v>0</v>
      </c>
      <c r="D16" s="55">
        <v>0</v>
      </c>
      <c r="E16" s="55">
        <v>0</v>
      </c>
      <c r="F16" s="55">
        <v>-1771</v>
      </c>
      <c r="G16" s="55">
        <f>+C16+D16+F16+E16</f>
        <v>-1771</v>
      </c>
    </row>
    <row r="17" spans="1:7" ht="17.25" customHeight="1">
      <c r="A17" s="13" t="s">
        <v>144</v>
      </c>
      <c r="C17" s="56">
        <f>SUM(C11:C16)</f>
        <v>41008</v>
      </c>
      <c r="D17" s="56">
        <f>SUM(D11:D16)</f>
        <v>0.13199999999999967</v>
      </c>
      <c r="E17" s="56">
        <f>SUM(E11:E16)</f>
        <v>-1121</v>
      </c>
      <c r="F17" s="56">
        <f>SUM(F11:F16)</f>
        <v>9680</v>
      </c>
      <c r="G17" s="56">
        <f>SUM(G11:G16)</f>
        <v>49567.132</v>
      </c>
    </row>
    <row r="18" spans="1:7" ht="17.25" customHeight="1">
      <c r="A18" s="2" t="s">
        <v>28</v>
      </c>
      <c r="C18" s="54">
        <v>0</v>
      </c>
      <c r="D18" s="54">
        <v>0</v>
      </c>
      <c r="E18" s="54">
        <v>0</v>
      </c>
      <c r="F18" s="54">
        <v>0</v>
      </c>
      <c r="G18" s="56">
        <f>SUM(C18:F18)</f>
        <v>0</v>
      </c>
    </row>
    <row r="19" spans="1:7" ht="18" customHeight="1">
      <c r="A19" s="86" t="s">
        <v>143</v>
      </c>
      <c r="C19" s="54">
        <v>0</v>
      </c>
      <c r="D19" s="54">
        <v>0</v>
      </c>
      <c r="E19" s="54">
        <v>-5</v>
      </c>
      <c r="F19" s="54">
        <v>0</v>
      </c>
      <c r="G19" s="82">
        <f>SUM(C19:F19)</f>
        <v>-5</v>
      </c>
    </row>
    <row r="20" spans="1:7" ht="18" customHeight="1">
      <c r="A20" s="2" t="s">
        <v>29</v>
      </c>
      <c r="C20" s="54">
        <v>0</v>
      </c>
      <c r="D20" s="54">
        <v>0</v>
      </c>
      <c r="E20" s="54">
        <v>0</v>
      </c>
      <c r="F20" s="54">
        <v>1850</v>
      </c>
      <c r="G20" s="82">
        <f>SUM(C20:F20)</f>
        <v>1850</v>
      </c>
    </row>
    <row r="21" spans="1:8" ht="18" customHeight="1">
      <c r="A21" s="2" t="s">
        <v>151</v>
      </c>
      <c r="C21" s="55">
        <v>0</v>
      </c>
      <c r="D21" s="55">
        <v>0</v>
      </c>
      <c r="E21" s="55">
        <v>0</v>
      </c>
      <c r="F21" s="55">
        <v>-2066</v>
      </c>
      <c r="G21" s="83">
        <f>SUM(C21:F21)</f>
        <v>-2066</v>
      </c>
      <c r="H21" s="46"/>
    </row>
    <row r="22" spans="1:7" ht="18" customHeight="1" thickBot="1">
      <c r="A22" s="13" t="s">
        <v>145</v>
      </c>
      <c r="C22" s="84">
        <f>SUM(C17:C21)</f>
        <v>41008</v>
      </c>
      <c r="D22" s="84">
        <f>SUM(D17:D21)</f>
        <v>0.13199999999999967</v>
      </c>
      <c r="E22" s="84">
        <f>SUM(E17:E21)</f>
        <v>-1126</v>
      </c>
      <c r="F22" s="84">
        <f>SUM(F17:F21)</f>
        <v>9464</v>
      </c>
      <c r="G22" s="84">
        <f>SUM(G17:G21)</f>
        <v>49346.132</v>
      </c>
    </row>
    <row r="23" spans="3:6" ht="18" customHeight="1" thickTop="1">
      <c r="C23" s="46"/>
      <c r="D23" s="46"/>
      <c r="E23" s="46"/>
      <c r="F23" s="46"/>
    </row>
    <row r="24" spans="3:6" ht="18" customHeight="1">
      <c r="C24" s="46"/>
      <c r="D24" s="46"/>
      <c r="E24" s="46"/>
      <c r="F24" s="46"/>
    </row>
    <row r="25" spans="1:7" ht="18" customHeight="1">
      <c r="A25" s="2" t="s">
        <v>111</v>
      </c>
      <c r="C25" s="54">
        <v>41008</v>
      </c>
      <c r="D25" s="54">
        <v>-20</v>
      </c>
      <c r="E25" s="54">
        <v>0</v>
      </c>
      <c r="F25" s="54">
        <v>11685</v>
      </c>
      <c r="G25" s="54">
        <f>+C25+D25+E25+F25</f>
        <v>52673</v>
      </c>
    </row>
    <row r="26" spans="1:7" ht="18" customHeight="1">
      <c r="A26" s="2" t="s">
        <v>28</v>
      </c>
      <c r="C26" s="54">
        <v>0</v>
      </c>
      <c r="D26" s="54">
        <v>25</v>
      </c>
      <c r="E26" s="54">
        <v>0</v>
      </c>
      <c r="F26" s="54">
        <v>0</v>
      </c>
      <c r="G26" s="54">
        <f aca="true" t="shared" si="0" ref="G26:G34">+C26+D26+E26+F26</f>
        <v>25</v>
      </c>
    </row>
    <row r="27" spans="1:7" ht="18" customHeight="1">
      <c r="A27" s="86" t="s">
        <v>143</v>
      </c>
      <c r="C27" s="54">
        <v>0</v>
      </c>
      <c r="D27" s="54">
        <v>0</v>
      </c>
      <c r="E27" s="54">
        <v>-1112</v>
      </c>
      <c r="F27" s="54">
        <v>0</v>
      </c>
      <c r="G27" s="54">
        <f t="shared" si="0"/>
        <v>-1112</v>
      </c>
    </row>
    <row r="28" spans="1:7" ht="18" customHeight="1">
      <c r="A28" s="2" t="s">
        <v>27</v>
      </c>
      <c r="C28" s="54">
        <v>0</v>
      </c>
      <c r="D28" s="54">
        <v>0</v>
      </c>
      <c r="E28" s="54">
        <v>0</v>
      </c>
      <c r="F28" s="54">
        <v>1152</v>
      </c>
      <c r="G28" s="54">
        <f t="shared" si="0"/>
        <v>1152</v>
      </c>
    </row>
    <row r="29" spans="1:7" ht="18" customHeight="1">
      <c r="A29" s="2" t="s">
        <v>148</v>
      </c>
      <c r="C29" s="55">
        <v>0</v>
      </c>
      <c r="D29" s="55">
        <v>0</v>
      </c>
      <c r="E29" s="55">
        <v>0</v>
      </c>
      <c r="F29" s="55">
        <v>-1845</v>
      </c>
      <c r="G29" s="55">
        <f t="shared" si="0"/>
        <v>-1845</v>
      </c>
    </row>
    <row r="30" spans="1:7" ht="18" customHeight="1">
      <c r="A30" s="13" t="s">
        <v>112</v>
      </c>
      <c r="C30" s="56">
        <f>SUM(C25:C29)</f>
        <v>41008</v>
      </c>
      <c r="D30" s="56">
        <f>SUM(D25:D29)</f>
        <v>5</v>
      </c>
      <c r="E30" s="56">
        <f>SUM(E25:E29)</f>
        <v>-1112</v>
      </c>
      <c r="F30" s="56">
        <f>SUM(F25:F29)</f>
        <v>10992</v>
      </c>
      <c r="G30" s="56">
        <f>SUM(G25:G29)</f>
        <v>50893</v>
      </c>
    </row>
    <row r="31" spans="1:7" ht="18" customHeight="1">
      <c r="A31" s="2" t="s">
        <v>28</v>
      </c>
      <c r="C31" s="54">
        <v>0</v>
      </c>
      <c r="D31" s="54">
        <v>2</v>
      </c>
      <c r="E31" s="54">
        <v>0</v>
      </c>
      <c r="F31" s="54">
        <v>0</v>
      </c>
      <c r="G31" s="54">
        <f t="shared" si="0"/>
        <v>2</v>
      </c>
    </row>
    <row r="32" spans="1:7" ht="18" customHeight="1">
      <c r="A32" s="86" t="s">
        <v>143</v>
      </c>
      <c r="C32" s="54">
        <v>0</v>
      </c>
      <c r="D32" s="54">
        <v>0</v>
      </c>
      <c r="E32" s="54">
        <v>-4</v>
      </c>
      <c r="F32" s="54">
        <v>0</v>
      </c>
      <c r="G32" s="54">
        <f t="shared" si="0"/>
        <v>-4</v>
      </c>
    </row>
    <row r="33" spans="1:7" ht="18" customHeight="1">
      <c r="A33" s="2" t="s">
        <v>29</v>
      </c>
      <c r="C33" s="54">
        <v>0</v>
      </c>
      <c r="D33" s="54">
        <v>0</v>
      </c>
      <c r="E33" s="54">
        <v>0</v>
      </c>
      <c r="F33" s="54">
        <v>1780</v>
      </c>
      <c r="G33" s="54">
        <f t="shared" si="0"/>
        <v>1780</v>
      </c>
    </row>
    <row r="34" spans="1:7" ht="18" customHeight="1">
      <c r="A34" s="2" t="s">
        <v>149</v>
      </c>
      <c r="C34" s="54">
        <v>0</v>
      </c>
      <c r="D34" s="54">
        <v>0</v>
      </c>
      <c r="E34" s="54">
        <v>0</v>
      </c>
      <c r="F34" s="54">
        <v>0</v>
      </c>
      <c r="G34" s="54">
        <f t="shared" si="0"/>
        <v>0</v>
      </c>
    </row>
    <row r="35" spans="1:8" ht="18" customHeight="1" thickBot="1">
      <c r="A35" s="13" t="s">
        <v>113</v>
      </c>
      <c r="C35" s="57">
        <f>SUM(C30:C34)</f>
        <v>41008</v>
      </c>
      <c r="D35" s="57">
        <f>SUM(D30:D34)</f>
        <v>7</v>
      </c>
      <c r="E35" s="57">
        <f>SUM(E30:E34)</f>
        <v>-1116</v>
      </c>
      <c r="F35" s="57">
        <f>SUM(F30:F34)</f>
        <v>12772</v>
      </c>
      <c r="G35" s="57">
        <f>SUM(G30:G34)</f>
        <v>52671</v>
      </c>
      <c r="H35" s="46">
        <f>+'BS'!C33</f>
        <v>49346</v>
      </c>
    </row>
    <row r="36" spans="3:6" ht="18" customHeight="1" thickTop="1">
      <c r="C36" s="46"/>
      <c r="D36" s="46"/>
      <c r="E36" s="46"/>
      <c r="F36" s="46"/>
    </row>
    <row r="37" spans="3:6" ht="18" customHeight="1">
      <c r="C37" s="46"/>
      <c r="D37" s="46"/>
      <c r="E37" s="46"/>
      <c r="F37" s="46"/>
    </row>
    <row r="38" spans="3:6" ht="18" customHeight="1">
      <c r="C38" s="46"/>
      <c r="D38" s="46"/>
      <c r="E38" s="46"/>
      <c r="F38" s="46"/>
    </row>
    <row r="39" spans="3:6" ht="18" customHeight="1">
      <c r="C39" s="46"/>
      <c r="D39" s="46"/>
      <c r="E39" s="46"/>
      <c r="F39" s="46"/>
    </row>
    <row r="40" spans="3:6" ht="18" customHeight="1">
      <c r="C40" s="46"/>
      <c r="D40" s="46"/>
      <c r="E40" s="46"/>
      <c r="F40" s="46"/>
    </row>
    <row r="41" spans="3:6" ht="18" customHeight="1">
      <c r="C41" s="46"/>
      <c r="D41" s="46"/>
      <c r="E41" s="46"/>
      <c r="F41" s="46"/>
    </row>
    <row r="42" spans="1:6" ht="18" customHeight="1">
      <c r="A42" s="48" t="s">
        <v>30</v>
      </c>
      <c r="C42" s="46"/>
      <c r="D42" s="46"/>
      <c r="E42" s="46"/>
      <c r="F42" s="46"/>
    </row>
    <row r="43" spans="1:6" ht="18" customHeight="1">
      <c r="A43" s="48" t="s">
        <v>129</v>
      </c>
      <c r="C43" s="46"/>
      <c r="D43" s="46"/>
      <c r="E43" s="46"/>
      <c r="F43" s="46"/>
    </row>
    <row r="44" spans="3:6" ht="18" customHeight="1">
      <c r="C44" s="46"/>
      <c r="D44" s="46"/>
      <c r="E44" s="46"/>
      <c r="F44" s="46"/>
    </row>
  </sheetData>
  <printOptions/>
  <pageMargins left="0.5" right="0.25" top="1" bottom="0.25" header="0.5" footer="0.5"/>
  <pageSetup horizontalDpi="180" verticalDpi="180" orientation="portrait" paperSize="9" scale="98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41"/>
  <sheetViews>
    <sheetView zoomScaleSheetLayoutView="100" workbookViewId="0" topLeftCell="A28">
      <selection activeCell="A42" sqref="A42"/>
    </sheetView>
  </sheetViews>
  <sheetFormatPr defaultColWidth="8.88671875" defaultRowHeight="15" customHeight="1"/>
  <cols>
    <col min="1" max="1" width="1.77734375" style="58" customWidth="1"/>
    <col min="2" max="2" width="35.3359375" style="58" customWidth="1"/>
    <col min="3" max="4" width="10.77734375" style="58" customWidth="1"/>
    <col min="5" max="5" width="0.88671875" style="58" customWidth="1"/>
    <col min="6" max="7" width="10.77734375" style="58" customWidth="1"/>
    <col min="8" max="16384" width="8.88671875" style="58" customWidth="1"/>
  </cols>
  <sheetData>
    <row r="1" spans="1:2" ht="15" customHeight="1">
      <c r="A1" s="59" t="s">
        <v>0</v>
      </c>
      <c r="B1" s="59"/>
    </row>
    <row r="2" spans="1:2" ht="15" customHeight="1">
      <c r="A2" s="1" t="s">
        <v>31</v>
      </c>
      <c r="B2" s="60"/>
    </row>
    <row r="3" spans="1:2" ht="15" customHeight="1">
      <c r="A3" s="61" t="s">
        <v>127</v>
      </c>
      <c r="B3" s="61"/>
    </row>
    <row r="4" spans="1:2" ht="15" customHeight="1">
      <c r="A4" s="61" t="s">
        <v>128</v>
      </c>
      <c r="B4" s="61"/>
    </row>
    <row r="5" spans="1:8" ht="15" customHeight="1">
      <c r="A5" s="61" t="s">
        <v>32</v>
      </c>
      <c r="B5" s="61"/>
      <c r="H5" s="61"/>
    </row>
    <row r="6" spans="1:2" ht="15" customHeight="1">
      <c r="A6" s="61"/>
      <c r="B6" s="61"/>
    </row>
    <row r="7" spans="1:7" ht="15" customHeight="1">
      <c r="A7" s="61"/>
      <c r="B7" s="61"/>
      <c r="C7" s="87" t="s">
        <v>33</v>
      </c>
      <c r="D7" s="87"/>
      <c r="F7" s="88" t="s">
        <v>34</v>
      </c>
      <c r="G7" s="88"/>
    </row>
    <row r="8" spans="1:7" ht="15" customHeight="1">
      <c r="A8" s="61"/>
      <c r="B8" s="61"/>
      <c r="C8" s="62" t="s">
        <v>35</v>
      </c>
      <c r="D8" s="62" t="s">
        <v>36</v>
      </c>
      <c r="E8" s="2"/>
      <c r="F8" s="62" t="s">
        <v>35</v>
      </c>
      <c r="G8" s="62" t="s">
        <v>36</v>
      </c>
    </row>
    <row r="9" spans="1:7" ht="15" customHeight="1">
      <c r="A9" s="61"/>
      <c r="B9" s="61"/>
      <c r="C9" s="62" t="s">
        <v>37</v>
      </c>
      <c r="D9" s="62" t="s">
        <v>37</v>
      </c>
      <c r="E9" s="2"/>
      <c r="F9" s="62" t="s">
        <v>37</v>
      </c>
      <c r="G9" s="62" t="s">
        <v>37</v>
      </c>
    </row>
    <row r="10" spans="1:7" ht="15" customHeight="1">
      <c r="A10" s="61"/>
      <c r="B10" s="61"/>
      <c r="C10" s="62" t="s">
        <v>38</v>
      </c>
      <c r="D10" s="62" t="s">
        <v>39</v>
      </c>
      <c r="E10" s="2"/>
      <c r="F10" s="62" t="s">
        <v>40</v>
      </c>
      <c r="G10" s="62" t="s">
        <v>39</v>
      </c>
    </row>
    <row r="11" spans="1:7" ht="15" customHeight="1">
      <c r="A11" s="61"/>
      <c r="B11" s="61"/>
      <c r="C11" s="62"/>
      <c r="D11" s="62" t="s">
        <v>38</v>
      </c>
      <c r="E11" s="2"/>
      <c r="F11" s="62"/>
      <c r="G11" s="62" t="s">
        <v>41</v>
      </c>
    </row>
    <row r="12" spans="3:7" ht="15" customHeight="1">
      <c r="C12" s="63" t="s">
        <v>124</v>
      </c>
      <c r="D12" s="63" t="s">
        <v>109</v>
      </c>
      <c r="E12" s="15"/>
      <c r="F12" s="63" t="s">
        <v>124</v>
      </c>
      <c r="G12" s="63" t="s">
        <v>109</v>
      </c>
    </row>
    <row r="13" spans="3:7" ht="15" customHeight="1">
      <c r="C13" s="62" t="s">
        <v>76</v>
      </c>
      <c r="D13" s="62" t="s">
        <v>76</v>
      </c>
      <c r="E13" s="62"/>
      <c r="F13" s="62" t="s">
        <v>76</v>
      </c>
      <c r="G13" s="62" t="s">
        <v>76</v>
      </c>
    </row>
    <row r="14" spans="3:7" ht="19.5" customHeight="1">
      <c r="C14" s="64"/>
      <c r="D14" s="64"/>
      <c r="E14" s="65"/>
      <c r="F14" s="64"/>
      <c r="G14" s="64"/>
    </row>
    <row r="15" spans="1:7" ht="19.5" customHeight="1">
      <c r="A15" s="58" t="s">
        <v>42</v>
      </c>
      <c r="C15" s="58">
        <v>6344</v>
      </c>
      <c r="D15" s="58">
        <v>6389</v>
      </c>
      <c r="F15" s="58">
        <v>12824</v>
      </c>
      <c r="G15" s="58">
        <v>11859</v>
      </c>
    </row>
    <row r="16" ht="19.5" customHeight="1"/>
    <row r="17" spans="1:7" ht="19.5" customHeight="1">
      <c r="A17" s="58" t="s">
        <v>43</v>
      </c>
      <c r="C17" s="58">
        <v>92</v>
      </c>
      <c r="D17" s="58">
        <v>66</v>
      </c>
      <c r="F17" s="58">
        <v>219</v>
      </c>
      <c r="G17" s="58">
        <v>215</v>
      </c>
    </row>
    <row r="18" spans="1:7" ht="19.5" customHeight="1">
      <c r="A18" s="58" t="s">
        <v>44</v>
      </c>
      <c r="C18" s="58">
        <v>-197</v>
      </c>
      <c r="D18" s="58">
        <v>-216</v>
      </c>
      <c r="F18" s="58">
        <v>-104</v>
      </c>
      <c r="G18" s="58">
        <v>-168</v>
      </c>
    </row>
    <row r="19" ht="12" customHeight="1">
      <c r="B19" s="58" t="s">
        <v>45</v>
      </c>
    </row>
    <row r="20" spans="1:7" ht="19.5" customHeight="1">
      <c r="A20" s="58" t="s">
        <v>46</v>
      </c>
      <c r="C20" s="58">
        <v>-3568</v>
      </c>
      <c r="D20" s="58">
        <v>-3502</v>
      </c>
      <c r="F20" s="58">
        <v>-7491</v>
      </c>
      <c r="G20" s="58">
        <v>-6834</v>
      </c>
    </row>
    <row r="21" spans="1:7" ht="19.5" customHeight="1">
      <c r="A21" s="58" t="s">
        <v>131</v>
      </c>
      <c r="C21" s="58">
        <v>-715</v>
      </c>
      <c r="D21" s="58">
        <v>-710</v>
      </c>
      <c r="F21" s="58">
        <v>-1504</v>
      </c>
      <c r="G21" s="58">
        <v>-1436</v>
      </c>
    </row>
    <row r="22" spans="1:8" ht="19.5" customHeight="1">
      <c r="A22" s="58" t="s">
        <v>47</v>
      </c>
      <c r="C22" s="58">
        <v>-380</v>
      </c>
      <c r="D22" s="58">
        <v>-397</v>
      </c>
      <c r="F22" s="58">
        <v>-763</v>
      </c>
      <c r="G22" s="58">
        <v>-799</v>
      </c>
      <c r="H22" s="66"/>
    </row>
    <row r="23" spans="1:8" ht="19.5" customHeight="1">
      <c r="A23" s="58" t="s">
        <v>133</v>
      </c>
      <c r="H23" s="66"/>
    </row>
    <row r="24" spans="2:8" ht="19.5" customHeight="1">
      <c r="B24" s="58" t="s">
        <v>134</v>
      </c>
      <c r="C24" s="58">
        <v>0</v>
      </c>
      <c r="D24" s="58">
        <v>0</v>
      </c>
      <c r="F24" s="58">
        <v>0</v>
      </c>
      <c r="G24" s="58">
        <v>0</v>
      </c>
      <c r="H24" s="66"/>
    </row>
    <row r="25" spans="1:8" ht="19.5" customHeight="1">
      <c r="A25" s="58" t="s">
        <v>132</v>
      </c>
      <c r="C25" s="58">
        <v>0</v>
      </c>
      <c r="D25" s="58">
        <v>0</v>
      </c>
      <c r="F25" s="58">
        <v>0</v>
      </c>
      <c r="G25" s="58">
        <v>0</v>
      </c>
      <c r="H25" s="66"/>
    </row>
    <row r="26" spans="1:8" ht="19.5" customHeight="1">
      <c r="A26" s="58" t="s">
        <v>135</v>
      </c>
      <c r="C26" s="58">
        <v>0</v>
      </c>
      <c r="D26" s="58">
        <v>0</v>
      </c>
      <c r="F26" s="58">
        <v>0</v>
      </c>
      <c r="G26" s="58">
        <v>0</v>
      </c>
      <c r="H26" s="66"/>
    </row>
    <row r="27" spans="1:7" ht="19.5" customHeight="1">
      <c r="A27" s="58" t="s">
        <v>48</v>
      </c>
      <c r="C27" s="67">
        <v>-670</v>
      </c>
      <c r="D27" s="67">
        <f>-627-3</f>
        <v>-630</v>
      </c>
      <c r="F27" s="67">
        <v>-1404</v>
      </c>
      <c r="G27" s="67">
        <f>-1168-6</f>
        <v>-1174</v>
      </c>
    </row>
    <row r="28" spans="1:7" ht="19.5" customHeight="1">
      <c r="A28" s="61" t="s">
        <v>80</v>
      </c>
      <c r="C28" s="58">
        <f>SUM(C15:C27)</f>
        <v>906</v>
      </c>
      <c r="D28" s="58">
        <f>SUM(D15:D27)</f>
        <v>1000</v>
      </c>
      <c r="E28" s="58">
        <f>SUM(E15:E27)</f>
        <v>0</v>
      </c>
      <c r="F28" s="58">
        <f>SUM(F15:F27)</f>
        <v>1777</v>
      </c>
      <c r="G28" s="58">
        <f>SUM(G15:G27)</f>
        <v>1663</v>
      </c>
    </row>
    <row r="29" spans="1:7" ht="19.5" customHeight="1">
      <c r="A29" s="58" t="s">
        <v>55</v>
      </c>
      <c r="C29" s="67">
        <v>145</v>
      </c>
      <c r="D29" s="67">
        <v>173</v>
      </c>
      <c r="F29" s="67">
        <v>294</v>
      </c>
      <c r="G29" s="67">
        <v>348</v>
      </c>
    </row>
    <row r="30" spans="1:7" ht="19.5" customHeight="1">
      <c r="A30" s="61" t="s">
        <v>52</v>
      </c>
      <c r="C30" s="58">
        <f>+C29+C28</f>
        <v>1051</v>
      </c>
      <c r="D30" s="58">
        <f>+D29+D28</f>
        <v>1173</v>
      </c>
      <c r="E30" s="58" t="e">
        <f>+#REF!+E29+E28</f>
        <v>#REF!</v>
      </c>
      <c r="F30" s="58">
        <f>+F29+F28</f>
        <v>2071</v>
      </c>
      <c r="G30" s="58">
        <f>+G29+G28</f>
        <v>2011</v>
      </c>
    </row>
    <row r="31" spans="1:7" ht="19.5" customHeight="1">
      <c r="A31" s="58" t="s">
        <v>49</v>
      </c>
      <c r="C31" s="58">
        <v>-159</v>
      </c>
      <c r="D31" s="58">
        <v>-244</v>
      </c>
      <c r="E31" s="68"/>
      <c r="F31" s="67">
        <v>-221</v>
      </c>
      <c r="G31" s="67">
        <v>-231</v>
      </c>
    </row>
    <row r="32" spans="1:7" ht="19.5" customHeight="1" thickBot="1">
      <c r="A32" s="61" t="s">
        <v>103</v>
      </c>
      <c r="C32" s="69">
        <f>+C31+C30</f>
        <v>892</v>
      </c>
      <c r="D32" s="69">
        <f>+D31+D30</f>
        <v>929</v>
      </c>
      <c r="E32" s="68"/>
      <c r="F32" s="69">
        <f>+F31+F30</f>
        <v>1850</v>
      </c>
      <c r="G32" s="69">
        <f>+G31+G30</f>
        <v>1780</v>
      </c>
    </row>
    <row r="33" spans="1:7" ht="19.5" customHeight="1" thickTop="1">
      <c r="A33" s="61"/>
      <c r="C33" s="68"/>
      <c r="D33" s="68"/>
      <c r="E33" s="68"/>
      <c r="F33" s="68"/>
      <c r="G33" s="68"/>
    </row>
    <row r="34" spans="1:7" ht="19.5" customHeight="1">
      <c r="A34" s="61" t="s">
        <v>136</v>
      </c>
      <c r="C34" s="67">
        <v>0</v>
      </c>
      <c r="D34" s="67">
        <v>0</v>
      </c>
      <c r="F34" s="67">
        <v>0</v>
      </c>
      <c r="G34" s="67">
        <v>0</v>
      </c>
    </row>
    <row r="35" spans="1:7" ht="19.5" customHeight="1" thickBot="1">
      <c r="A35" s="61" t="s">
        <v>137</v>
      </c>
      <c r="C35" s="69">
        <f>+C34+C32</f>
        <v>892</v>
      </c>
      <c r="D35" s="69">
        <f>+D34+D32</f>
        <v>929</v>
      </c>
      <c r="F35" s="69">
        <f>+F34+F32</f>
        <v>1850</v>
      </c>
      <c r="G35" s="69">
        <f>+G34+G32</f>
        <v>1780</v>
      </c>
    </row>
    <row r="36" spans="3:7" ht="19.5" customHeight="1" thickTop="1">
      <c r="C36" s="79"/>
      <c r="D36" s="79"/>
      <c r="G36" s="79"/>
    </row>
    <row r="37" spans="1:7" s="46" customFormat="1" ht="19.5" customHeight="1">
      <c r="A37" s="46" t="s">
        <v>102</v>
      </c>
      <c r="C37" s="70">
        <v>2.27</v>
      </c>
      <c r="D37" s="70">
        <v>2.36</v>
      </c>
      <c r="E37" s="70"/>
      <c r="F37" s="46">
        <v>4.7</v>
      </c>
      <c r="G37" s="70">
        <v>4.52</v>
      </c>
    </row>
    <row r="38" spans="3:7" ht="19.5" customHeight="1">
      <c r="C38" s="71"/>
      <c r="D38" s="71"/>
      <c r="E38" s="71"/>
      <c r="F38" s="71"/>
      <c r="G38" s="71"/>
    </row>
    <row r="39" spans="3:7" ht="19.5" customHeight="1">
      <c r="C39" s="71"/>
      <c r="D39" s="71"/>
      <c r="E39" s="71"/>
      <c r="F39" s="71"/>
      <c r="G39" s="71"/>
    </row>
    <row r="40" spans="1:7" ht="19.5" customHeight="1">
      <c r="A40" s="48" t="s">
        <v>138</v>
      </c>
      <c r="B40" s="72"/>
      <c r="C40" s="71"/>
      <c r="D40" s="71"/>
      <c r="E40" s="71"/>
      <c r="F40" s="71"/>
      <c r="G40" s="71"/>
    </row>
    <row r="41" spans="1:7" ht="19.5" customHeight="1">
      <c r="A41" s="48" t="s">
        <v>147</v>
      </c>
      <c r="B41" s="72"/>
      <c r="C41" s="71"/>
      <c r="D41" s="71"/>
      <c r="E41" s="71"/>
      <c r="F41" s="71"/>
      <c r="G41" s="71"/>
    </row>
  </sheetData>
  <mergeCells count="2">
    <mergeCell ref="C7:D7"/>
    <mergeCell ref="F7:G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78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55" sqref="A55"/>
    </sheetView>
  </sheetViews>
  <sheetFormatPr defaultColWidth="8.88671875" defaultRowHeight="15" customHeight="1"/>
  <cols>
    <col min="1" max="1" width="45.77734375" style="58" customWidth="1"/>
    <col min="2" max="2" width="15.77734375" style="58" customWidth="1"/>
    <col min="3" max="3" width="0.88671875" style="58" customWidth="1"/>
    <col min="4" max="4" width="13.77734375" style="58" customWidth="1"/>
    <col min="5" max="16384" width="8.88671875" style="58" customWidth="1"/>
  </cols>
  <sheetData>
    <row r="1" ht="15" customHeight="1">
      <c r="A1" s="59" t="s">
        <v>0</v>
      </c>
    </row>
    <row r="2" ht="15" customHeight="1">
      <c r="A2" s="1" t="s">
        <v>31</v>
      </c>
    </row>
    <row r="3" spans="1:2" ht="15" customHeight="1">
      <c r="A3" s="61" t="s">
        <v>50</v>
      </c>
      <c r="B3" s="5"/>
    </row>
    <row r="4" spans="1:4" ht="15" customHeight="1">
      <c r="A4" s="61" t="s">
        <v>128</v>
      </c>
      <c r="B4" s="5" t="s">
        <v>2</v>
      </c>
      <c r="D4" s="5" t="s">
        <v>2</v>
      </c>
    </row>
    <row r="5" spans="2:4" ht="15" customHeight="1">
      <c r="B5" s="73" t="s">
        <v>124</v>
      </c>
      <c r="D5" s="73" t="s">
        <v>109</v>
      </c>
    </row>
    <row r="6" spans="2:4" ht="15" customHeight="1">
      <c r="B6" s="73" t="s">
        <v>76</v>
      </c>
      <c r="C6" s="73"/>
      <c r="D6" s="73" t="s">
        <v>76</v>
      </c>
    </row>
    <row r="7" spans="1:4" ht="15" customHeight="1">
      <c r="A7" s="61" t="s">
        <v>51</v>
      </c>
      <c r="B7" s="73"/>
      <c r="D7" s="73"/>
    </row>
    <row r="8" spans="1:4" ht="15" customHeight="1">
      <c r="A8" s="58" t="s">
        <v>52</v>
      </c>
      <c r="B8" s="74">
        <v>2071</v>
      </c>
      <c r="D8" s="74">
        <v>2011</v>
      </c>
    </row>
    <row r="9" spans="1:4" ht="18" customHeight="1">
      <c r="A9" s="58" t="s">
        <v>53</v>
      </c>
      <c r="B9" s="75"/>
      <c r="D9" s="75"/>
    </row>
    <row r="10" spans="1:4" ht="15" customHeight="1">
      <c r="A10" s="58" t="s">
        <v>47</v>
      </c>
      <c r="B10" s="76">
        <v>763</v>
      </c>
      <c r="D10" s="76">
        <v>799</v>
      </c>
    </row>
    <row r="11" spans="1:4" ht="15" customHeight="1">
      <c r="A11" s="58" t="s">
        <v>98</v>
      </c>
      <c r="B11" s="76">
        <v>4</v>
      </c>
      <c r="D11" s="76">
        <v>4</v>
      </c>
    </row>
    <row r="12" spans="1:4" ht="15" customHeight="1">
      <c r="A12" s="58" t="s">
        <v>107</v>
      </c>
      <c r="B12" s="76">
        <v>8</v>
      </c>
      <c r="D12" s="76">
        <v>12</v>
      </c>
    </row>
    <row r="13" spans="1:4" ht="15" customHeight="1">
      <c r="A13" s="58" t="s">
        <v>139</v>
      </c>
      <c r="B13" s="76">
        <v>-54</v>
      </c>
      <c r="D13" s="76">
        <v>8</v>
      </c>
    </row>
    <row r="14" spans="1:4" ht="15" customHeight="1">
      <c r="A14" s="58" t="s">
        <v>140</v>
      </c>
      <c r="B14" s="76">
        <v>0</v>
      </c>
      <c r="D14" s="76">
        <v>-8</v>
      </c>
    </row>
    <row r="15" spans="1:4" ht="15" customHeight="1">
      <c r="A15" s="58" t="s">
        <v>54</v>
      </c>
      <c r="B15" s="76">
        <v>0</v>
      </c>
      <c r="D15" s="76">
        <v>-5</v>
      </c>
    </row>
    <row r="16" spans="1:4" ht="15" customHeight="1">
      <c r="A16" s="58" t="s">
        <v>55</v>
      </c>
      <c r="B16" s="76">
        <v>-294</v>
      </c>
      <c r="D16" s="76">
        <v>-348</v>
      </c>
    </row>
    <row r="17" spans="1:4" ht="15" customHeight="1">
      <c r="A17" s="58" t="s">
        <v>99</v>
      </c>
      <c r="B17" s="76">
        <v>-62</v>
      </c>
      <c r="D17" s="76">
        <v>-61</v>
      </c>
    </row>
    <row r="18" spans="1:4" ht="15" customHeight="1">
      <c r="A18" s="58" t="s">
        <v>105</v>
      </c>
      <c r="B18" s="76">
        <v>9</v>
      </c>
      <c r="D18" s="76">
        <v>3</v>
      </c>
    </row>
    <row r="19" spans="1:4" ht="15" customHeight="1">
      <c r="A19" s="58" t="s">
        <v>56</v>
      </c>
      <c r="B19" s="77">
        <v>29</v>
      </c>
      <c r="D19" s="77">
        <v>26</v>
      </c>
    </row>
    <row r="20" spans="1:4" ht="18" customHeight="1">
      <c r="A20" s="61"/>
      <c r="B20" s="75">
        <f>SUM(B8:B19)</f>
        <v>2474</v>
      </c>
      <c r="D20" s="75">
        <f>SUM(D8:D19)</f>
        <v>2441</v>
      </c>
    </row>
    <row r="21" spans="1:4" ht="18" customHeight="1">
      <c r="A21" s="58" t="s">
        <v>57</v>
      </c>
      <c r="B21" s="76">
        <v>-116</v>
      </c>
      <c r="D21" s="76">
        <v>1026</v>
      </c>
    </row>
    <row r="22" spans="1:4" ht="15" customHeight="1">
      <c r="A22" s="58" t="s">
        <v>58</v>
      </c>
      <c r="B22" s="76">
        <v>-34</v>
      </c>
      <c r="D22" s="76">
        <v>-100</v>
      </c>
    </row>
    <row r="23" spans="1:4" ht="15" customHeight="1">
      <c r="A23" s="58" t="s">
        <v>59</v>
      </c>
      <c r="B23" s="77">
        <v>34</v>
      </c>
      <c r="D23" s="77">
        <v>-240</v>
      </c>
    </row>
    <row r="24" spans="1:4" ht="18" customHeight="1">
      <c r="A24" s="61" t="s">
        <v>60</v>
      </c>
      <c r="B24" s="75">
        <f>+B23+B22+B21+B20</f>
        <v>2358</v>
      </c>
      <c r="D24" s="75">
        <f>+D23+D22+D21+D20</f>
        <v>3127</v>
      </c>
    </row>
    <row r="25" spans="1:4" ht="18" customHeight="1">
      <c r="A25" s="58" t="s">
        <v>77</v>
      </c>
      <c r="B25" s="76">
        <v>0</v>
      </c>
      <c r="D25" s="76">
        <v>0</v>
      </c>
    </row>
    <row r="26" spans="1:4" ht="15" customHeight="1">
      <c r="A26" s="58" t="s">
        <v>61</v>
      </c>
      <c r="B26" s="76">
        <v>-269</v>
      </c>
      <c r="D26" s="76">
        <v>-348</v>
      </c>
    </row>
    <row r="27" spans="1:4" ht="15" customHeight="1">
      <c r="A27" s="58" t="s">
        <v>62</v>
      </c>
      <c r="B27" s="77">
        <v>0</v>
      </c>
      <c r="D27" s="77">
        <v>-16</v>
      </c>
    </row>
    <row r="28" spans="1:4" ht="18" customHeight="1">
      <c r="A28" s="61" t="s">
        <v>63</v>
      </c>
      <c r="B28" s="58">
        <f>+B27+B26+B25+B24</f>
        <v>2089</v>
      </c>
      <c r="D28" s="58">
        <f>+D27+D26+D25+D24</f>
        <v>2763</v>
      </c>
    </row>
    <row r="30" spans="1:4" ht="18" customHeight="1">
      <c r="A30" s="61" t="s">
        <v>78</v>
      </c>
      <c r="B30" s="67"/>
      <c r="D30" s="67"/>
    </row>
    <row r="31" spans="1:4" ht="15" customHeight="1">
      <c r="A31" s="58" t="s">
        <v>100</v>
      </c>
      <c r="B31" s="76">
        <v>0</v>
      </c>
      <c r="D31" s="76">
        <v>0</v>
      </c>
    </row>
    <row r="32" spans="1:4" ht="15" customHeight="1">
      <c r="A32" s="58" t="s">
        <v>106</v>
      </c>
      <c r="B32" s="76">
        <v>0</v>
      </c>
      <c r="D32" s="76">
        <v>0</v>
      </c>
    </row>
    <row r="33" spans="1:4" ht="15" customHeight="1">
      <c r="A33" s="58" t="s">
        <v>64</v>
      </c>
      <c r="B33" s="76">
        <v>294</v>
      </c>
      <c r="D33" s="76">
        <f>-D16</f>
        <v>348</v>
      </c>
    </row>
    <row r="34" spans="1:4" ht="15" customHeight="1">
      <c r="A34" s="58" t="s">
        <v>101</v>
      </c>
      <c r="B34" s="76">
        <f>-B17</f>
        <v>62</v>
      </c>
      <c r="D34" s="76">
        <f>-D17</f>
        <v>61</v>
      </c>
    </row>
    <row r="35" spans="1:4" ht="15" customHeight="1">
      <c r="A35" s="58" t="s">
        <v>65</v>
      </c>
      <c r="B35" s="76">
        <v>0</v>
      </c>
      <c r="D35" s="76">
        <v>7</v>
      </c>
    </row>
    <row r="36" spans="1:4" ht="15" customHeight="1">
      <c r="A36" s="58" t="s">
        <v>66</v>
      </c>
      <c r="B36" s="77">
        <v>-22</v>
      </c>
      <c r="D36" s="77">
        <v>-191</v>
      </c>
    </row>
    <row r="37" spans="1:4" ht="18" customHeight="1">
      <c r="A37" s="61" t="s">
        <v>67</v>
      </c>
      <c r="B37" s="58">
        <f>+B36+B35+B34+B33+B31</f>
        <v>334</v>
      </c>
      <c r="D37" s="58">
        <f>+D36+D35+D34+D33+D31</f>
        <v>225</v>
      </c>
    </row>
    <row r="39" ht="18" customHeight="1">
      <c r="A39" s="61" t="s">
        <v>68</v>
      </c>
    </row>
    <row r="40" spans="1:4" ht="18" customHeight="1">
      <c r="A40" s="58" t="s">
        <v>79</v>
      </c>
      <c r="B40" s="74">
        <v>0</v>
      </c>
      <c r="D40" s="74">
        <v>0</v>
      </c>
    </row>
    <row r="41" spans="1:4" ht="18" customHeight="1">
      <c r="A41" s="58" t="s">
        <v>116</v>
      </c>
      <c r="B41" s="77">
        <v>-5</v>
      </c>
      <c r="D41" s="77">
        <v>-4</v>
      </c>
    </row>
    <row r="42" spans="1:4" ht="18" customHeight="1">
      <c r="A42" s="61" t="s">
        <v>69</v>
      </c>
      <c r="B42" s="67">
        <f>+B41</f>
        <v>-5</v>
      </c>
      <c r="D42" s="67">
        <f>+D41</f>
        <v>-4</v>
      </c>
    </row>
    <row r="43" spans="1:4" ht="18" customHeight="1">
      <c r="A43" s="61" t="s">
        <v>70</v>
      </c>
      <c r="B43" s="58">
        <f>+B42+B37+B28</f>
        <v>2418</v>
      </c>
      <c r="D43" s="58">
        <f>+D42+D37+D28</f>
        <v>2984</v>
      </c>
    </row>
    <row r="44" spans="1:4" ht="18" customHeight="1">
      <c r="A44" s="61" t="s">
        <v>71</v>
      </c>
      <c r="B44" s="58">
        <v>24642</v>
      </c>
      <c r="D44" s="58">
        <v>21139</v>
      </c>
    </row>
    <row r="45" spans="1:4" ht="18" customHeight="1" thickBot="1">
      <c r="A45" s="61" t="s">
        <v>82</v>
      </c>
      <c r="B45" s="69">
        <f>+B44+B43</f>
        <v>27060</v>
      </c>
      <c r="D45" s="69">
        <f>+D44+D43</f>
        <v>24123</v>
      </c>
    </row>
    <row r="46" ht="15" customHeight="1" thickTop="1"/>
    <row r="47" ht="18" customHeight="1">
      <c r="A47" s="61" t="s">
        <v>72</v>
      </c>
    </row>
    <row r="48" spans="1:4" ht="15" customHeight="1">
      <c r="A48" s="58" t="s">
        <v>73</v>
      </c>
      <c r="B48" s="58">
        <v>3060</v>
      </c>
      <c r="D48" s="58">
        <v>2123</v>
      </c>
    </row>
    <row r="49" spans="1:4" ht="15" customHeight="1">
      <c r="A49" s="58" t="s">
        <v>74</v>
      </c>
      <c r="B49" s="58">
        <v>24000</v>
      </c>
      <c r="D49" s="58">
        <v>22000</v>
      </c>
    </row>
    <row r="50" spans="2:4" ht="18" customHeight="1" thickBot="1">
      <c r="B50" s="69">
        <f>+B49+B48</f>
        <v>27060</v>
      </c>
      <c r="D50" s="69">
        <f>+D49+D48</f>
        <v>24123</v>
      </c>
    </row>
    <row r="51" spans="2:4" ht="15.75" customHeight="1" thickTop="1">
      <c r="B51" s="68"/>
      <c r="D51" s="68"/>
    </row>
    <row r="52" spans="1:4" ht="13.5" customHeight="1">
      <c r="A52" s="48" t="s">
        <v>75</v>
      </c>
      <c r="B52" s="68"/>
      <c r="D52" s="68"/>
    </row>
    <row r="53" spans="1:4" ht="13.5" customHeight="1">
      <c r="A53" s="48" t="s">
        <v>129</v>
      </c>
      <c r="B53" s="68"/>
      <c r="D53" s="68"/>
    </row>
    <row r="54" spans="2:4" s="68" customFormat="1" ht="15" customHeight="1">
      <c r="B54" s="70">
        <f>+B45-B50</f>
        <v>0</v>
      </c>
      <c r="D54" s="70">
        <f>+D45-D50</f>
        <v>0</v>
      </c>
    </row>
    <row r="55" s="68" customFormat="1" ht="15" customHeight="1">
      <c r="B55" s="70"/>
    </row>
    <row r="56" s="68" customFormat="1" ht="15" customHeight="1"/>
    <row r="57" s="68" customFormat="1" ht="15" customHeight="1"/>
    <row r="58" s="68" customFormat="1" ht="15" customHeight="1">
      <c r="B58" s="70"/>
    </row>
    <row r="59" s="68" customFormat="1" ht="15" customHeight="1">
      <c r="B59" s="70"/>
    </row>
    <row r="60" s="68" customFormat="1" ht="15" customHeight="1">
      <c r="B60" s="70"/>
    </row>
    <row r="61" s="68" customFormat="1" ht="15" customHeight="1">
      <c r="B61" s="70"/>
    </row>
    <row r="62" s="68" customFormat="1" ht="15" customHeight="1">
      <c r="B62" s="70"/>
    </row>
    <row r="63" s="68" customFormat="1" ht="15" customHeight="1">
      <c r="B63" s="70"/>
    </row>
    <row r="64" s="68" customFormat="1" ht="15" customHeight="1">
      <c r="B64" s="70"/>
    </row>
    <row r="65" s="68" customFormat="1" ht="15" customHeight="1">
      <c r="B65" s="70"/>
    </row>
    <row r="66" s="68" customFormat="1" ht="15" customHeight="1">
      <c r="B66" s="70"/>
    </row>
    <row r="67" s="68" customFormat="1" ht="15" customHeight="1"/>
    <row r="68" s="68" customFormat="1" ht="15" customHeight="1"/>
    <row r="69" s="68" customFormat="1" ht="15" customHeight="1">
      <c r="B69" s="70"/>
    </row>
    <row r="70" s="68" customFormat="1" ht="15" customHeight="1">
      <c r="B70" s="70"/>
    </row>
    <row r="71" s="68" customFormat="1" ht="15" customHeight="1">
      <c r="B71" s="70"/>
    </row>
    <row r="72" s="68" customFormat="1" ht="15" customHeight="1">
      <c r="B72" s="70"/>
    </row>
    <row r="73" s="68" customFormat="1" ht="15" customHeight="1">
      <c r="B73" s="70"/>
    </row>
    <row r="74" s="68" customFormat="1" ht="15" customHeight="1"/>
    <row r="75" s="68" customFormat="1" ht="15" customHeight="1"/>
    <row r="76" s="68" customFormat="1" ht="15" customHeight="1"/>
    <row r="77" s="68" customFormat="1" ht="15" customHeight="1">
      <c r="B77" s="78"/>
    </row>
    <row r="78" s="68" customFormat="1" ht="15" customHeight="1">
      <c r="B78" s="78"/>
    </row>
    <row r="79" s="68" customFormat="1" ht="15" customHeight="1"/>
    <row r="80" s="68" customFormat="1" ht="15" customHeight="1"/>
    <row r="81" s="68" customFormat="1" ht="15" customHeight="1"/>
    <row r="82" s="68" customFormat="1" ht="15" customHeight="1"/>
    <row r="83" s="68" customFormat="1" ht="15" customHeight="1"/>
    <row r="84" s="68" customFormat="1" ht="15" customHeight="1"/>
    <row r="85" s="68" customFormat="1" ht="15" customHeight="1"/>
    <row r="86" s="68" customFormat="1" ht="15" customHeight="1"/>
    <row r="87" s="68" customFormat="1" ht="15" customHeight="1"/>
    <row r="88" s="68" customFormat="1" ht="15" customHeight="1"/>
    <row r="89" s="68" customFormat="1" ht="15" customHeight="1"/>
    <row r="90" s="68" customFormat="1" ht="15" customHeight="1"/>
    <row r="91" s="68" customFormat="1" ht="15" customHeight="1"/>
    <row r="92" s="68" customFormat="1" ht="15" customHeight="1"/>
    <row r="93" s="68" customFormat="1" ht="15" customHeight="1"/>
    <row r="94" s="68" customFormat="1" ht="15" customHeight="1"/>
    <row r="95" s="68" customFormat="1" ht="15" customHeight="1"/>
    <row r="96" s="68" customFormat="1" ht="15" customHeight="1"/>
    <row r="97" s="68" customFormat="1" ht="15" customHeight="1"/>
    <row r="98" s="68" customFormat="1" ht="15" customHeight="1"/>
    <row r="99" s="68" customFormat="1" ht="15" customHeight="1"/>
    <row r="100" s="68" customFormat="1" ht="15" customHeight="1"/>
    <row r="101" s="68" customFormat="1" ht="15" customHeight="1"/>
    <row r="102" s="68" customFormat="1" ht="15" customHeight="1"/>
    <row r="103" s="68" customFormat="1" ht="15" customHeight="1"/>
    <row r="104" s="68" customFormat="1" ht="15" customHeight="1"/>
    <row r="105" s="68" customFormat="1" ht="15" customHeight="1"/>
    <row r="106" s="68" customFormat="1" ht="15" customHeight="1"/>
    <row r="107" s="68" customFormat="1" ht="15" customHeight="1"/>
    <row r="108" s="68" customFormat="1" ht="15" customHeight="1"/>
    <row r="109" s="68" customFormat="1" ht="15" customHeight="1"/>
  </sheetData>
  <conditionalFormatting sqref="C54">
    <cfRule type="cellIs" priority="1" dxfId="0" operator="equal" stopIfTrue="1">
      <formula>0</formula>
    </cfRule>
  </conditionalFormatting>
  <printOptions/>
  <pageMargins left="0.5" right="0.5" top="0.1" bottom="0" header="0.5" footer="0.25"/>
  <pageSetup horizontalDpi="180" verticalDpi="180" orientation="portrait" paperSize="9" scale="98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B840SLL</cp:lastModifiedBy>
  <cp:lastPrinted>2010-08-10T09:10:46Z</cp:lastPrinted>
  <dcterms:created xsi:type="dcterms:W3CDTF">2004-03-03T07:13:25Z</dcterms:created>
  <dcterms:modified xsi:type="dcterms:W3CDTF">2010-08-10T09:24:04Z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-796871063</vt:i4>
  </property>
  <property fmtid="{D5CDD505-2E9C-101B-9397-08002B2CF9AE}" pid="3" name="_EmailSubject">
    <vt:lpwstr>Quarterly reports 022009</vt:lpwstr>
  </property>
  <property fmtid="{D5CDD505-2E9C-101B-9397-08002B2CF9AE}" pid="4" name="_AuthorEmail">
    <vt:lpwstr>aptkfsak@gmail.com</vt:lpwstr>
  </property>
  <property fmtid="{D5CDD505-2E9C-101B-9397-08002B2CF9AE}" pid="5" name="_AuthorEmailDisplayName">
    <vt:lpwstr>APT SAK</vt:lpwstr>
  </property>
  <property fmtid="{D5CDD505-2E9C-101B-9397-08002B2CF9AE}" pid="6" name="_PreviousAdHocReviewCycleID">
    <vt:i4>747646737</vt:i4>
  </property>
  <property fmtid="{D5CDD505-2E9C-101B-9397-08002B2CF9AE}" pid="7" name="_ReviewingToolsShownOnce">
    <vt:lpwstr/>
  </property>
</Properties>
</file>